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beflimited.sharepoint.com/sites/SOCIALCARBON/Shared Documents/General/Social Carbon/6. Standard Documentation/Methodologies/SCM0011 - Smallholder REDD+/Paper/"/>
    </mc:Choice>
  </mc:AlternateContent>
  <xr:revisionPtr revIDLastSave="871" documentId="13_ncr:1_{96F2B54A-B054-4F02-9B42-F9C1EE503C6C}" xr6:coauthVersionLast="47" xr6:coauthVersionMax="47" xr10:uidLastSave="{3E2CCF60-CAB5-48FF-8530-3FCB781C8EB3}"/>
  <bookViews>
    <workbookView xWindow="12" yWindow="12" windowWidth="23016" windowHeight="12216" tabRatio="624" activeTab="1" xr2:uid="{00000000-000D-0000-FFFF-FFFF00000000}"/>
  </bookViews>
  <sheets>
    <sheet name="LVI-SF" sheetId="9" r:id="rId1"/>
    <sheet name="LVI-IPCC" sheetId="5" r:id="rId2"/>
  </sheets>
  <calcPr calcId="191028"/>
  <customWorkbookViews>
    <customWorkbookView name="Filtro 1" guid="{6320F8F7-6D33-45AC-A129-ED20C402A1D5}" maximized="1" windowWidth="0" windowHeight="0" activeSheetId="0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1" roundtripDataChecksum="dx+6PqHGiBkKtsZAzNSy75n9d3Hb3VPqb9atezJI/C4="/>
    </ext>
  </extLst>
</workbook>
</file>

<file path=xl/calcChain.xml><?xml version="1.0" encoding="utf-8"?>
<calcChain xmlns="http://schemas.openxmlformats.org/spreadsheetml/2006/main">
  <c r="F12" i="5" l="1"/>
  <c r="F5" i="5"/>
  <c r="F8" i="5"/>
  <c r="F13" i="5"/>
  <c r="F14" i="5"/>
  <c r="F18" i="5"/>
  <c r="F20" i="5"/>
  <c r="F22" i="5"/>
  <c r="F24" i="5"/>
  <c r="F26" i="5"/>
  <c r="F27" i="5"/>
  <c r="F29" i="5"/>
  <c r="F30" i="5"/>
  <c r="F35" i="5"/>
  <c r="F39" i="5"/>
  <c r="F40" i="5"/>
  <c r="F41" i="5"/>
  <c r="F42" i="5"/>
  <c r="F43" i="5"/>
  <c r="F44" i="5"/>
  <c r="F45" i="5"/>
  <c r="F46" i="5"/>
  <c r="E9" i="5"/>
  <c r="E31" i="5"/>
  <c r="E47" i="5"/>
  <c r="G9" i="5" l="1"/>
  <c r="C53" i="5" s="1"/>
  <c r="G47" i="5"/>
  <c r="H47" i="5" s="1"/>
  <c r="C55" i="5" s="1"/>
  <c r="G31" i="5"/>
  <c r="C54" i="5" s="1"/>
  <c r="D56" i="5" l="1"/>
  <c r="C63" i="9" l="1"/>
  <c r="C62" i="9"/>
  <c r="C60" i="9"/>
  <c r="C59" i="9"/>
  <c r="C58" i="9"/>
  <c r="G41" i="9"/>
  <c r="H42" i="9" s="1"/>
  <c r="C61" i="9" s="1"/>
  <c r="D64" i="9" s="1"/>
  <c r="F53" i="9"/>
  <c r="G52" i="9"/>
  <c r="G51" i="9"/>
  <c r="G50" i="9"/>
  <c r="G49" i="9"/>
  <c r="F47" i="9"/>
  <c r="G46" i="9"/>
  <c r="H47" i="9" s="1"/>
  <c r="G45" i="9"/>
  <c r="G44" i="9"/>
  <c r="F42" i="9"/>
  <c r="G38" i="9"/>
  <c r="F35" i="9"/>
  <c r="G34" i="9"/>
  <c r="G33" i="9"/>
  <c r="G31" i="9"/>
  <c r="G30" i="9"/>
  <c r="H35" i="9" s="1"/>
  <c r="F27" i="9"/>
  <c r="G26" i="9"/>
  <c r="G24" i="9"/>
  <c r="G22" i="9"/>
  <c r="G20" i="9"/>
  <c r="G16" i="9"/>
  <c r="F14" i="9"/>
  <c r="G13" i="9"/>
  <c r="G12" i="9"/>
  <c r="G10" i="9"/>
  <c r="G6" i="9"/>
  <c r="H14" i="9" l="1"/>
  <c r="H27" i="9"/>
  <c r="H53" i="9"/>
  <c r="H54" i="9" s="1"/>
</calcChain>
</file>

<file path=xl/sharedStrings.xml><?xml version="1.0" encoding="utf-8"?>
<sst xmlns="http://schemas.openxmlformats.org/spreadsheetml/2006/main" count="195" uniqueCount="97">
  <si>
    <t>Component</t>
  </si>
  <si>
    <t>Indicator</t>
  </si>
  <si>
    <t>Category: Socio-Demographics</t>
  </si>
  <si>
    <t>Demographics</t>
  </si>
  <si>
    <t>Female-headed households</t>
  </si>
  <si>
    <t>Dependency ratio</t>
  </si>
  <si>
    <t>Migration</t>
  </si>
  <si>
    <t>Knowledge and Education</t>
  </si>
  <si>
    <t>Climate change awareness</t>
  </si>
  <si>
    <t>Use of weather forecasting</t>
  </si>
  <si>
    <t>Health</t>
  </si>
  <si>
    <t>Distance to healthcare</t>
  </si>
  <si>
    <t>Absence due to sickness</t>
  </si>
  <si>
    <t>Safety</t>
  </si>
  <si>
    <t>Safety violations</t>
  </si>
  <si>
    <t>Category: Livelihood Strategies</t>
  </si>
  <si>
    <t>Land ownership</t>
  </si>
  <si>
    <t>Agricultural Diversity</t>
  </si>
  <si>
    <t>Livelihood diversity index</t>
  </si>
  <si>
    <t>Crop diversity index</t>
  </si>
  <si>
    <t>Livestock diversity index</t>
  </si>
  <si>
    <t>Seasonal crop diversity index</t>
  </si>
  <si>
    <t>Production/yield</t>
  </si>
  <si>
    <t>Dependency on outside inputs</t>
  </si>
  <si>
    <t>Agricultural water source</t>
  </si>
  <si>
    <t>Water scarcity</t>
  </si>
  <si>
    <t>Markets</t>
  </si>
  <si>
    <t>Presence of intermediaries</t>
  </si>
  <si>
    <t>Food security</t>
  </si>
  <si>
    <t>Insufficient food access</t>
  </si>
  <si>
    <t>Durability of housing structure</t>
  </si>
  <si>
    <t>Access to drinking water source</t>
  </si>
  <si>
    <t>Access to potable water supply</t>
  </si>
  <si>
    <t>Energy</t>
  </si>
  <si>
    <t>Access to energy</t>
  </si>
  <si>
    <t>Category: Natural Disasters and Climate Variability</t>
  </si>
  <si>
    <t>Extreme weather events</t>
  </si>
  <si>
    <t>Exposure to extreme weather events</t>
  </si>
  <si>
    <t>Property damage</t>
  </si>
  <si>
    <t>Climate Variability</t>
  </si>
  <si>
    <t>Category: Financial Stability</t>
  </si>
  <si>
    <t>Loans</t>
  </si>
  <si>
    <t>Access to money</t>
  </si>
  <si>
    <t>Income</t>
  </si>
  <si>
    <t>Poverty line</t>
  </si>
  <si>
    <t>Category: Social Networks</t>
  </si>
  <si>
    <t>Group membership</t>
  </si>
  <si>
    <t>Access to social networks</t>
  </si>
  <si>
    <t>Training</t>
  </si>
  <si>
    <t>Access to training</t>
  </si>
  <si>
    <t>Exposure to other farming systems</t>
  </si>
  <si>
    <t>Telecommunication</t>
  </si>
  <si>
    <t>Use of communication devices</t>
  </si>
  <si>
    <t>Category: Basic Household Needs</t>
  </si>
  <si>
    <t>Indicator -                            Household Level</t>
  </si>
  <si>
    <t>Indicator - Community Level</t>
  </si>
  <si>
    <t>Weight</t>
  </si>
  <si>
    <t>Indicator-                             Component Level</t>
  </si>
  <si>
    <t>Indicator-                          Category Level</t>
  </si>
  <si>
    <t>Demographic</t>
  </si>
  <si>
    <t>School attendance-head of household</t>
  </si>
  <si>
    <t>School attendance-children of household</t>
  </si>
  <si>
    <t>Land Ownership</t>
  </si>
  <si>
    <t>Production/Yield</t>
  </si>
  <si>
    <t>Production/yield loss</t>
  </si>
  <si>
    <t>Agricultural Water Source</t>
  </si>
  <si>
    <t>Dependency on rainfall</t>
  </si>
  <si>
    <t>Distance to the nearest market</t>
  </si>
  <si>
    <t>Food Security</t>
  </si>
  <si>
    <t>Self sufficiency</t>
  </si>
  <si>
    <t>Housing</t>
  </si>
  <si>
    <t>Drinking Water Supply</t>
  </si>
  <si>
    <t>Mean standard variation of the daily average maximum temperature</t>
  </si>
  <si>
    <t>Mean standard variation of the daily average minimum temperature</t>
  </si>
  <si>
    <t>Mean standard deviation of average precipitation</t>
  </si>
  <si>
    <t>Healthcare costs</t>
  </si>
  <si>
    <t>LVI Small Farmers</t>
  </si>
  <si>
    <t>Socio-Demographics</t>
  </si>
  <si>
    <t>Livelihood Strategies</t>
  </si>
  <si>
    <t>Basic Household Needs</t>
  </si>
  <si>
    <t>Natural Disasters and Climate Variability</t>
  </si>
  <si>
    <t>Financial Stability</t>
  </si>
  <si>
    <t>Social Networks</t>
  </si>
  <si>
    <t>LVI Small Farmers - IPCC</t>
  </si>
  <si>
    <t xml:space="preserve">LVI </t>
  </si>
  <si>
    <t>Indicator- Component Level</t>
  </si>
  <si>
    <t>Indicator- Category Level</t>
  </si>
  <si>
    <t>Exposure</t>
  </si>
  <si>
    <t>Sensitivity</t>
  </si>
  <si>
    <t xml:space="preserve">Climate variability </t>
  </si>
  <si>
    <t>Adaptive Capacity</t>
  </si>
  <si>
    <t xml:space="preserve">Health </t>
  </si>
  <si>
    <t>Agricultural diversity</t>
  </si>
  <si>
    <t>Drinking water supply</t>
  </si>
  <si>
    <t>Knowledge and education</t>
  </si>
  <si>
    <t>-</t>
  </si>
  <si>
    <t>Inverse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</si>
</sst>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2" x14ac:knownFonts="1">
    <font>
      <sz val="10"/>
      <color rgb="FF000000"/>
      <name val="Arial"/>
      <scheme val="minor"/>
    </font>
    <font>
      <b/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theme="0"/>
      <name val="Times New Roman"/>
      <family val="1"/>
    </font>
    <font>
      <sz val="11"/>
      <color theme="1"/>
      <name val="Times New Roman"/>
      <family val="1"/>
    </font>
    <font>
      <sz val="11"/>
      <name val="Times New Roman"/>
      <family val="1"/>
    </font>
    <font>
      <b/>
      <sz val="11"/>
      <color rgb="FF0000FF"/>
      <name val="Times New Roman"/>
      <family val="1"/>
    </font>
    <font>
      <sz val="11"/>
      <color rgb="FFFFFFFF"/>
      <name val="Times New Roman"/>
      <family val="1"/>
    </font>
    <font>
      <b/>
      <sz val="11"/>
      <color rgb="FF000000"/>
      <name val="Times New Roman"/>
      <family val="1"/>
    </font>
    <font>
      <i/>
      <sz val="11"/>
      <color rgb="FF000000"/>
      <name val="Times New Roman"/>
      <family val="1"/>
    </font>
    <font>
      <b/>
      <sz val="11"/>
      <color rgb="FFFFFFFF"/>
      <name val="Times New Roman"/>
      <family val="1"/>
    </font>
    <font>
      <b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CFE2F3"/>
        <bgColor rgb="FFCFE2F3"/>
      </patternFill>
    </fill>
    <fill>
      <patternFill patternType="solid">
        <fgColor rgb="FF073763"/>
        <bgColor rgb="FF073763"/>
      </patternFill>
    </fill>
    <fill>
      <patternFill patternType="solid">
        <fgColor rgb="FF20124D"/>
        <bgColor rgb="FF20124D"/>
      </patternFill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4" fillId="3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" fontId="4" fillId="0" borderId="0" xfId="0" applyNumberFormat="1" applyFont="1" applyAlignment="1">
      <alignment horizontal="center" vertical="center"/>
    </xf>
    <xf numFmtId="1" fontId="4" fillId="2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2" fontId="4" fillId="0" borderId="0" xfId="0" applyNumberFormat="1" applyFont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164" fontId="9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4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 wrapText="1"/>
    </xf>
    <xf numFmtId="2" fontId="4" fillId="0" borderId="1" xfId="0" applyNumberFormat="1" applyFont="1" applyBorder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 wrapText="1"/>
    </xf>
    <xf numFmtId="2" fontId="4" fillId="3" borderId="1" xfId="0" applyNumberFormat="1" applyFont="1" applyFill="1" applyBorder="1" applyAlignment="1">
      <alignment horizontal="center" vertical="center"/>
    </xf>
    <xf numFmtId="2" fontId="4" fillId="2" borderId="1" xfId="0" applyNumberFormat="1" applyFont="1" applyFill="1" applyBorder="1" applyAlignment="1">
      <alignment horizontal="center" vertical="center"/>
    </xf>
    <xf numFmtId="2" fontId="4" fillId="0" borderId="2" xfId="0" applyNumberFormat="1" applyFont="1" applyBorder="1" applyAlignment="1">
      <alignment horizontal="center" vertical="center"/>
    </xf>
    <xf numFmtId="2" fontId="6" fillId="0" borderId="0" xfId="0" applyNumberFormat="1" applyFont="1" applyAlignment="1">
      <alignment horizontal="center" vertical="center"/>
    </xf>
    <xf numFmtId="2" fontId="8" fillId="0" borderId="0" xfId="0" applyNumberFormat="1" applyFont="1" applyAlignment="1">
      <alignment horizontal="center" vertical="center"/>
    </xf>
    <xf numFmtId="2" fontId="9" fillId="0" borderId="0" xfId="0" applyNumberFormat="1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3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1" fontId="4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11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11" Type="http://customschemas.google.com/relationships/workbookmetadata" Target="metadata"/><Relationship Id="rId15" Type="http://schemas.openxmlformats.org/officeDocument/2006/relationships/calcChain" Target="calcChain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891597-8F52-4F0A-A68B-E181F8F1BB2D}">
  <dimension ref="B2:H64"/>
  <sheetViews>
    <sheetView topLeftCell="A2" zoomScale="85" zoomScaleNormal="85" workbookViewId="0">
      <selection activeCell="B23" sqref="B23:G24"/>
    </sheetView>
  </sheetViews>
  <sheetFormatPr defaultRowHeight="13.8" x14ac:dyDescent="0.25"/>
  <cols>
    <col min="1" max="1" width="8.88671875" style="6"/>
    <col min="2" max="2" width="42.5546875" style="6" bestFit="1" customWidth="1"/>
    <col min="3" max="3" width="40.21875" style="6" bestFit="1" customWidth="1"/>
    <col min="4" max="4" width="15.77734375" style="22" bestFit="1" customWidth="1"/>
    <col min="5" max="5" width="16.6640625" style="22" bestFit="1" customWidth="1"/>
    <col min="6" max="6" width="7.21875" style="6" bestFit="1" customWidth="1"/>
    <col min="7" max="7" width="16.5546875" style="6" bestFit="1" customWidth="1"/>
    <col min="8" max="8" width="14.6640625" style="6" bestFit="1" customWidth="1"/>
    <col min="9" max="16384" width="8.88671875" style="6"/>
  </cols>
  <sheetData>
    <row r="2" spans="2:8" ht="39" customHeight="1" x14ac:dyDescent="0.25">
      <c r="B2" s="23" t="s">
        <v>0</v>
      </c>
      <c r="C2" s="23" t="s">
        <v>1</v>
      </c>
      <c r="D2" s="23" t="s">
        <v>54</v>
      </c>
      <c r="E2" s="23" t="s">
        <v>55</v>
      </c>
      <c r="F2" s="9" t="s">
        <v>56</v>
      </c>
      <c r="G2" s="9" t="s">
        <v>57</v>
      </c>
      <c r="H2" s="9" t="s">
        <v>58</v>
      </c>
    </row>
    <row r="3" spans="2:8" x14ac:dyDescent="0.25">
      <c r="B3" s="10" t="s">
        <v>2</v>
      </c>
      <c r="C3" s="1"/>
      <c r="D3" s="24"/>
      <c r="E3" s="24"/>
      <c r="F3" s="1"/>
      <c r="G3" s="1"/>
      <c r="H3" s="1"/>
    </row>
    <row r="4" spans="2:8" x14ac:dyDescent="0.25">
      <c r="B4" s="15" t="s">
        <v>59</v>
      </c>
      <c r="C4" s="16" t="s">
        <v>4</v>
      </c>
      <c r="D4" s="11" t="s">
        <v>95</v>
      </c>
      <c r="E4" s="21">
        <v>0.66600000000000004</v>
      </c>
      <c r="F4" s="36">
        <v>3</v>
      </c>
      <c r="G4" s="2"/>
      <c r="H4" s="11"/>
    </row>
    <row r="5" spans="2:8" x14ac:dyDescent="0.25">
      <c r="B5" s="17"/>
      <c r="C5" s="18" t="s">
        <v>5</v>
      </c>
      <c r="D5" s="11">
        <v>0.36276293715318103</v>
      </c>
      <c r="E5" s="22" t="s">
        <v>95</v>
      </c>
      <c r="F5" s="36"/>
      <c r="G5" s="2"/>
      <c r="H5" s="11"/>
    </row>
    <row r="6" spans="2:8" x14ac:dyDescent="0.25">
      <c r="B6" s="17"/>
      <c r="C6" s="18" t="s">
        <v>6</v>
      </c>
      <c r="D6" s="11">
        <v>3.4552845528455285E-2</v>
      </c>
      <c r="E6" s="22" t="s">
        <v>95</v>
      </c>
      <c r="F6" s="36"/>
      <c r="G6" s="27">
        <f>AVERAGE(D5:D6,E4)</f>
        <v>0.35443859422721213</v>
      </c>
      <c r="H6" s="11"/>
    </row>
    <row r="7" spans="2:8" x14ac:dyDescent="0.25">
      <c r="B7" s="18" t="s">
        <v>7</v>
      </c>
      <c r="C7" s="18" t="s">
        <v>60</v>
      </c>
      <c r="D7" s="11" t="s">
        <v>95</v>
      </c>
      <c r="E7" s="21">
        <v>2.4E-2</v>
      </c>
      <c r="F7" s="36">
        <v>4</v>
      </c>
      <c r="G7" s="22"/>
    </row>
    <row r="8" spans="2:8" x14ac:dyDescent="0.25">
      <c r="B8" s="17"/>
      <c r="C8" s="18" t="s">
        <v>61</v>
      </c>
      <c r="D8" s="11">
        <v>3.8617886178861791E-2</v>
      </c>
      <c r="E8" s="22" t="s">
        <v>95</v>
      </c>
      <c r="F8" s="36"/>
      <c r="G8" s="22"/>
    </row>
    <row r="9" spans="2:8" x14ac:dyDescent="0.25">
      <c r="B9" s="17"/>
      <c r="C9" s="18" t="s">
        <v>8</v>
      </c>
      <c r="D9" s="11" t="s">
        <v>95</v>
      </c>
      <c r="E9" s="21">
        <v>0.80400000000000005</v>
      </c>
      <c r="F9" s="36"/>
      <c r="G9" s="22"/>
    </row>
    <row r="10" spans="2:8" x14ac:dyDescent="0.25">
      <c r="B10" s="17"/>
      <c r="C10" s="18" t="s">
        <v>9</v>
      </c>
      <c r="D10" s="11" t="s">
        <v>95</v>
      </c>
      <c r="E10" s="21">
        <v>0.83</v>
      </c>
      <c r="F10" s="36"/>
      <c r="G10" s="27">
        <f>AVERAGE(E7,D8,E9,E10)</f>
        <v>0.42415447154471542</v>
      </c>
    </row>
    <row r="11" spans="2:8" x14ac:dyDescent="0.25">
      <c r="B11" s="15" t="s">
        <v>10</v>
      </c>
      <c r="C11" s="18" t="s">
        <v>11</v>
      </c>
      <c r="D11" s="11">
        <v>8.1351626016260156E-2</v>
      </c>
      <c r="E11" s="22" t="s">
        <v>95</v>
      </c>
      <c r="F11" s="36">
        <v>2</v>
      </c>
      <c r="G11" s="22"/>
    </row>
    <row r="12" spans="2:8" x14ac:dyDescent="0.25">
      <c r="B12" s="17"/>
      <c r="C12" s="18" t="s">
        <v>12</v>
      </c>
      <c r="D12" s="11" t="s">
        <v>95</v>
      </c>
      <c r="E12" s="21">
        <v>0.47099999999999997</v>
      </c>
      <c r="F12" s="36"/>
      <c r="G12" s="27">
        <f>AVERAGE(D11,E12)</f>
        <v>0.27617581300813004</v>
      </c>
    </row>
    <row r="13" spans="2:8" x14ac:dyDescent="0.25">
      <c r="B13" s="15" t="s">
        <v>13</v>
      </c>
      <c r="C13" s="18" t="s">
        <v>14</v>
      </c>
      <c r="D13" s="11" t="s">
        <v>95</v>
      </c>
      <c r="E13" s="21">
        <v>8.8999999999999996E-2</v>
      </c>
      <c r="F13" s="2">
        <v>1</v>
      </c>
      <c r="G13" s="27">
        <f>E13</f>
        <v>8.8999999999999996E-2</v>
      </c>
    </row>
    <row r="14" spans="2:8" x14ac:dyDescent="0.25">
      <c r="B14" s="12"/>
      <c r="C14" s="3"/>
      <c r="D14" s="25"/>
      <c r="E14" s="25"/>
      <c r="F14" s="3">
        <f>SUM(F4:F13)</f>
        <v>10</v>
      </c>
      <c r="G14" s="25"/>
      <c r="H14" s="28">
        <f>((F4*G6)+(F7*G10)+(F11*G12)+(F13*G13))/F14</f>
        <v>0.3401285294876758</v>
      </c>
    </row>
    <row r="15" spans="2:8" x14ac:dyDescent="0.25">
      <c r="B15" s="13" t="s">
        <v>15</v>
      </c>
      <c r="C15" s="1"/>
      <c r="D15" s="24"/>
      <c r="E15" s="24"/>
      <c r="F15" s="1"/>
      <c r="G15" s="24"/>
      <c r="H15" s="1"/>
    </row>
    <row r="16" spans="2:8" x14ac:dyDescent="0.25">
      <c r="B16" s="15" t="s">
        <v>62</v>
      </c>
      <c r="C16" s="15" t="s">
        <v>16</v>
      </c>
      <c r="D16" s="11" t="s">
        <v>95</v>
      </c>
      <c r="E16" s="21">
        <v>0.186</v>
      </c>
      <c r="F16" s="4">
        <v>1</v>
      </c>
      <c r="G16" s="27">
        <f>E16</f>
        <v>0.186</v>
      </c>
    </row>
    <row r="17" spans="2:8" x14ac:dyDescent="0.25">
      <c r="B17" s="15" t="s">
        <v>17</v>
      </c>
      <c r="C17" s="15" t="s">
        <v>18</v>
      </c>
      <c r="D17" s="11">
        <v>0.57804878048780495</v>
      </c>
      <c r="E17" s="11" t="s">
        <v>95</v>
      </c>
      <c r="F17" s="37">
        <v>4</v>
      </c>
      <c r="G17" s="22"/>
    </row>
    <row r="18" spans="2:8" x14ac:dyDescent="0.25">
      <c r="B18" s="17"/>
      <c r="C18" s="15" t="s">
        <v>19</v>
      </c>
      <c r="D18" s="11">
        <v>0.40329497587627683</v>
      </c>
      <c r="E18" s="11" t="s">
        <v>95</v>
      </c>
      <c r="F18" s="37"/>
      <c r="G18" s="22"/>
    </row>
    <row r="19" spans="2:8" x14ac:dyDescent="0.25">
      <c r="B19" s="17"/>
      <c r="C19" s="15" t="s">
        <v>20</v>
      </c>
      <c r="D19" s="11">
        <v>0.79766206392222605</v>
      </c>
      <c r="E19" s="11" t="s">
        <v>95</v>
      </c>
      <c r="F19" s="37"/>
      <c r="G19" s="22"/>
    </row>
    <row r="20" spans="2:8" x14ac:dyDescent="0.25">
      <c r="B20" s="17"/>
      <c r="C20" s="15" t="s">
        <v>21</v>
      </c>
      <c r="D20" s="11">
        <v>0.58786571539184829</v>
      </c>
      <c r="E20" s="11" t="s">
        <v>95</v>
      </c>
      <c r="F20" s="37"/>
      <c r="G20" s="27">
        <f>AVERAGE(D17:D20)</f>
        <v>0.59171788391953906</v>
      </c>
    </row>
    <row r="21" spans="2:8" x14ac:dyDescent="0.25">
      <c r="B21" s="15" t="s">
        <v>63</v>
      </c>
      <c r="C21" s="15" t="s">
        <v>64</v>
      </c>
      <c r="D21" s="11" t="s">
        <v>95</v>
      </c>
      <c r="E21" s="21">
        <v>0.36499999999999999</v>
      </c>
      <c r="F21" s="37">
        <v>2</v>
      </c>
      <c r="G21" s="22"/>
    </row>
    <row r="22" spans="2:8" x14ac:dyDescent="0.25">
      <c r="B22" s="17"/>
      <c r="C22" s="15" t="s">
        <v>23</v>
      </c>
      <c r="D22" s="11" t="s">
        <v>95</v>
      </c>
      <c r="E22" s="21">
        <v>0.95899999999999996</v>
      </c>
      <c r="F22" s="37"/>
      <c r="G22" s="27">
        <f>AVERAGE(E21:E22)</f>
        <v>0.66199999999999992</v>
      </c>
    </row>
    <row r="23" spans="2:8" x14ac:dyDescent="0.25">
      <c r="B23" s="15" t="s">
        <v>65</v>
      </c>
      <c r="C23" s="15" t="s">
        <v>66</v>
      </c>
      <c r="D23" s="11">
        <v>0.27272005320785814</v>
      </c>
      <c r="E23" s="11" t="s">
        <v>95</v>
      </c>
      <c r="F23" s="37">
        <v>2</v>
      </c>
      <c r="G23" s="22"/>
    </row>
    <row r="24" spans="2:8" x14ac:dyDescent="0.25">
      <c r="B24" s="17"/>
      <c r="C24" s="15" t="s">
        <v>25</v>
      </c>
      <c r="D24" s="11" t="s">
        <v>95</v>
      </c>
      <c r="E24" s="21">
        <v>0.21099999999999999</v>
      </c>
      <c r="F24" s="37"/>
      <c r="G24" s="27">
        <f>AVERAGE(D23,E24)</f>
        <v>0.24186002660392908</v>
      </c>
    </row>
    <row r="25" spans="2:8" x14ac:dyDescent="0.25">
      <c r="B25" s="15" t="s">
        <v>26</v>
      </c>
      <c r="C25" s="15" t="s">
        <v>67</v>
      </c>
      <c r="D25" s="11">
        <v>3.6653116531165313E-2</v>
      </c>
      <c r="E25" s="11" t="s">
        <v>95</v>
      </c>
      <c r="F25" s="37">
        <v>2</v>
      </c>
      <c r="G25" s="22"/>
    </row>
    <row r="26" spans="2:8" x14ac:dyDescent="0.25">
      <c r="B26" s="17"/>
      <c r="C26" s="15" t="s">
        <v>27</v>
      </c>
      <c r="D26" s="11" t="s">
        <v>95</v>
      </c>
      <c r="E26" s="21">
        <v>0.29199999999999998</v>
      </c>
      <c r="F26" s="37"/>
      <c r="G26" s="27">
        <f>AVERAGE(D25,E26)</f>
        <v>0.16432655826558265</v>
      </c>
    </row>
    <row r="27" spans="2:8" x14ac:dyDescent="0.25">
      <c r="B27" s="12"/>
      <c r="C27" s="3"/>
      <c r="D27" s="25"/>
      <c r="E27" s="25"/>
      <c r="F27" s="5">
        <f>SUM(F16:F25)</f>
        <v>11</v>
      </c>
      <c r="G27" s="25"/>
      <c r="H27" s="28">
        <f>((F16*G16)+(F17*G20)+(F21*G22)+(F23*G24)+(F25*G26))/F27</f>
        <v>0.42629497321974358</v>
      </c>
    </row>
    <row r="28" spans="2:8" x14ac:dyDescent="0.25">
      <c r="B28" s="13" t="s">
        <v>53</v>
      </c>
      <c r="C28" s="1"/>
      <c r="D28" s="24"/>
      <c r="E28" s="24"/>
      <c r="F28" s="1"/>
      <c r="G28" s="24"/>
      <c r="H28" s="1"/>
    </row>
    <row r="29" spans="2:8" x14ac:dyDescent="0.25">
      <c r="B29" s="15" t="s">
        <v>68</v>
      </c>
      <c r="C29" s="15" t="s">
        <v>29</v>
      </c>
      <c r="D29" s="11">
        <v>0</v>
      </c>
      <c r="E29" s="11" t="s">
        <v>95</v>
      </c>
      <c r="F29" s="37">
        <v>2</v>
      </c>
      <c r="G29" s="22"/>
    </row>
    <row r="30" spans="2:8" x14ac:dyDescent="0.25">
      <c r="B30" s="17"/>
      <c r="C30" s="15" t="s">
        <v>69</v>
      </c>
      <c r="D30" s="11" t="s">
        <v>95</v>
      </c>
      <c r="E30" s="21">
        <v>5.6000000000000001E-2</v>
      </c>
      <c r="F30" s="37"/>
      <c r="G30" s="27">
        <f>AVERAGE(D29,E30)</f>
        <v>2.8000000000000001E-2</v>
      </c>
    </row>
    <row r="31" spans="2:8" x14ac:dyDescent="0.25">
      <c r="B31" s="15" t="s">
        <v>70</v>
      </c>
      <c r="C31" s="15" t="s">
        <v>30</v>
      </c>
      <c r="D31" s="11" t="s">
        <v>95</v>
      </c>
      <c r="E31" s="21">
        <v>0</v>
      </c>
      <c r="F31" s="4">
        <v>1</v>
      </c>
      <c r="G31" s="27">
        <f>(E31*F31)/1</f>
        <v>0</v>
      </c>
    </row>
    <row r="32" spans="2:8" x14ac:dyDescent="0.25">
      <c r="B32" s="15" t="s">
        <v>71</v>
      </c>
      <c r="C32" s="15" t="s">
        <v>31</v>
      </c>
      <c r="D32" s="11">
        <v>1.1111111111111112E-2</v>
      </c>
      <c r="E32" s="11" t="s">
        <v>95</v>
      </c>
      <c r="F32" s="37">
        <v>2</v>
      </c>
      <c r="G32" s="22"/>
    </row>
    <row r="33" spans="2:8" x14ac:dyDescent="0.25">
      <c r="B33" s="17"/>
      <c r="C33" s="15" t="s">
        <v>32</v>
      </c>
      <c r="D33" s="11" t="s">
        <v>95</v>
      </c>
      <c r="E33" s="21">
        <v>1.6E-2</v>
      </c>
      <c r="F33" s="37"/>
      <c r="G33" s="27">
        <f>AVERAGE(D32,E33)</f>
        <v>1.3555555555555557E-2</v>
      </c>
    </row>
    <row r="34" spans="2:8" x14ac:dyDescent="0.25">
      <c r="B34" s="15" t="s">
        <v>33</v>
      </c>
      <c r="C34" s="15" t="s">
        <v>34</v>
      </c>
      <c r="D34" s="11" t="s">
        <v>95</v>
      </c>
      <c r="E34" s="21">
        <v>0</v>
      </c>
      <c r="F34" s="4">
        <v>1</v>
      </c>
      <c r="G34" s="27">
        <f>(E34*F34)/1</f>
        <v>0</v>
      </c>
    </row>
    <row r="35" spans="2:8" x14ac:dyDescent="0.25">
      <c r="B35" s="12"/>
      <c r="C35" s="3"/>
      <c r="D35" s="25"/>
      <c r="E35" s="25"/>
      <c r="F35" s="5">
        <f>SUM(F29:F34)</f>
        <v>6</v>
      </c>
      <c r="G35" s="25"/>
      <c r="H35" s="28">
        <f>((F29*G30)+(F31*G31)+(F32*G33)+(F34*G34))/F35</f>
        <v>1.3851851851851851E-2</v>
      </c>
    </row>
    <row r="36" spans="2:8" x14ac:dyDescent="0.25">
      <c r="B36" s="13" t="s">
        <v>35</v>
      </c>
      <c r="C36" s="1"/>
      <c r="D36" s="24"/>
      <c r="E36" s="24"/>
      <c r="F36" s="1"/>
      <c r="G36" s="24"/>
      <c r="H36" s="1"/>
    </row>
    <row r="37" spans="2:8" x14ac:dyDescent="0.25">
      <c r="B37" s="15" t="s">
        <v>36</v>
      </c>
      <c r="C37" s="18" t="s">
        <v>37</v>
      </c>
      <c r="D37" s="11">
        <v>3.5999999999999997E-2</v>
      </c>
      <c r="E37" s="11" t="s">
        <v>95</v>
      </c>
      <c r="F37" s="38">
        <v>2</v>
      </c>
      <c r="G37" s="22"/>
    </row>
    <row r="38" spans="2:8" x14ac:dyDescent="0.25">
      <c r="B38" s="17"/>
      <c r="C38" s="15" t="s">
        <v>38</v>
      </c>
      <c r="D38" s="11" t="s">
        <v>95</v>
      </c>
      <c r="E38" s="21">
        <v>0.14599999999999999</v>
      </c>
      <c r="F38" s="38"/>
      <c r="G38" s="27">
        <f>AVERAGE(D37,E38)</f>
        <v>9.0999999999999998E-2</v>
      </c>
    </row>
    <row r="39" spans="2:8" ht="27.6" x14ac:dyDescent="0.25">
      <c r="B39" s="17" t="s">
        <v>39</v>
      </c>
      <c r="C39" s="18" t="s">
        <v>72</v>
      </c>
      <c r="D39" s="11" t="s">
        <v>95</v>
      </c>
      <c r="E39" s="21">
        <v>0.60697988741251252</v>
      </c>
      <c r="F39" s="36">
        <v>3</v>
      </c>
      <c r="G39" s="22"/>
    </row>
    <row r="40" spans="2:8" ht="27.6" x14ac:dyDescent="0.25">
      <c r="B40" s="17"/>
      <c r="C40" s="18" t="s">
        <v>73</v>
      </c>
      <c r="D40" s="11" t="s">
        <v>95</v>
      </c>
      <c r="E40" s="21">
        <v>0.32652213535916003</v>
      </c>
      <c r="F40" s="36"/>
      <c r="G40" s="22"/>
    </row>
    <row r="41" spans="2:8" ht="27.6" x14ac:dyDescent="0.25">
      <c r="B41" s="17"/>
      <c r="C41" s="18" t="s">
        <v>74</v>
      </c>
      <c r="D41" s="11" t="s">
        <v>95</v>
      </c>
      <c r="E41" s="21">
        <v>0.59188582979402216</v>
      </c>
      <c r="F41" s="36"/>
      <c r="G41" s="27">
        <f>AVERAGE(E39:E41)</f>
        <v>0.50846261752189825</v>
      </c>
    </row>
    <row r="42" spans="2:8" x14ac:dyDescent="0.25">
      <c r="B42" s="12"/>
      <c r="C42" s="3"/>
      <c r="D42" s="25"/>
      <c r="E42" s="25"/>
      <c r="F42" s="3">
        <f>SUM(F37:F41)</f>
        <v>5</v>
      </c>
      <c r="G42" s="25"/>
      <c r="H42" s="28">
        <f>((F37*G38)+(F39*G41))/F42</f>
        <v>0.34147757051313893</v>
      </c>
    </row>
    <row r="43" spans="2:8" x14ac:dyDescent="0.25">
      <c r="B43" s="13" t="s">
        <v>40</v>
      </c>
      <c r="C43" s="1"/>
      <c r="D43" s="24"/>
      <c r="E43" s="24"/>
      <c r="F43" s="1"/>
      <c r="G43" s="24"/>
      <c r="H43" s="1"/>
    </row>
    <row r="44" spans="2:8" x14ac:dyDescent="0.25">
      <c r="B44" s="15" t="s">
        <v>41</v>
      </c>
      <c r="C44" s="15" t="s">
        <v>42</v>
      </c>
      <c r="D44" s="11" t="s">
        <v>95</v>
      </c>
      <c r="E44" s="21">
        <v>0.24299999999999999</v>
      </c>
      <c r="F44" s="4">
        <v>1</v>
      </c>
      <c r="G44" s="27">
        <f>E44</f>
        <v>0.24299999999999999</v>
      </c>
    </row>
    <row r="45" spans="2:8" x14ac:dyDescent="0.25">
      <c r="B45" s="15" t="s">
        <v>43</v>
      </c>
      <c r="C45" s="15" t="s">
        <v>44</v>
      </c>
      <c r="D45" s="11" t="s">
        <v>95</v>
      </c>
      <c r="E45" s="21">
        <v>0.51200000000000001</v>
      </c>
      <c r="F45" s="4">
        <v>1</v>
      </c>
      <c r="G45" s="27">
        <f>E45</f>
        <v>0.51200000000000001</v>
      </c>
    </row>
    <row r="46" spans="2:8" x14ac:dyDescent="0.25">
      <c r="B46" s="15" t="s">
        <v>75</v>
      </c>
      <c r="C46" s="15" t="s">
        <v>75</v>
      </c>
      <c r="D46" s="11">
        <v>0.87074471544715415</v>
      </c>
      <c r="E46" s="11" t="s">
        <v>95</v>
      </c>
      <c r="F46" s="4">
        <v>1</v>
      </c>
      <c r="G46" s="27">
        <f>D46</f>
        <v>0.87074471544715415</v>
      </c>
    </row>
    <row r="47" spans="2:8" x14ac:dyDescent="0.25">
      <c r="B47" s="12"/>
      <c r="C47" s="3"/>
      <c r="D47" s="25"/>
      <c r="E47" s="25"/>
      <c r="F47" s="5">
        <f>SUM(F44:F46)</f>
        <v>3</v>
      </c>
      <c r="G47" s="25"/>
      <c r="H47" s="28">
        <f>((F44*G44)+(F45*G45)+(F46*G46))/F47</f>
        <v>0.54191490514905138</v>
      </c>
    </row>
    <row r="48" spans="2:8" x14ac:dyDescent="0.25">
      <c r="B48" s="13" t="s">
        <v>45</v>
      </c>
      <c r="C48" s="1"/>
      <c r="D48" s="24"/>
      <c r="E48" s="24"/>
      <c r="F48" s="1"/>
      <c r="G48" s="24"/>
      <c r="H48" s="1"/>
    </row>
    <row r="49" spans="2:8" x14ac:dyDescent="0.25">
      <c r="B49" s="15" t="s">
        <v>46</v>
      </c>
      <c r="C49" s="15" t="s">
        <v>47</v>
      </c>
      <c r="D49" s="11">
        <v>0.86341463414634045</v>
      </c>
      <c r="E49" s="11" t="s">
        <v>95</v>
      </c>
      <c r="F49" s="7">
        <v>1</v>
      </c>
      <c r="G49" s="27">
        <f>D49</f>
        <v>0.86341463414634045</v>
      </c>
    </row>
    <row r="50" spans="2:8" x14ac:dyDescent="0.25">
      <c r="B50" s="15" t="s">
        <v>48</v>
      </c>
      <c r="C50" s="19" t="s">
        <v>49</v>
      </c>
      <c r="D50" s="26">
        <v>0.97777777777777775</v>
      </c>
      <c r="E50" s="11" t="s">
        <v>95</v>
      </c>
      <c r="F50" s="7">
        <v>1</v>
      </c>
      <c r="G50" s="27">
        <f>D50</f>
        <v>0.97777777777777775</v>
      </c>
    </row>
    <row r="51" spans="2:8" x14ac:dyDescent="0.25">
      <c r="B51" s="18" t="s">
        <v>50</v>
      </c>
      <c r="C51" s="20" t="s">
        <v>50</v>
      </c>
      <c r="D51" s="26">
        <v>0.93766937669376682</v>
      </c>
      <c r="E51" s="11" t="s">
        <v>95</v>
      </c>
      <c r="F51" s="7">
        <v>1</v>
      </c>
      <c r="G51" s="27">
        <f>D51</f>
        <v>0.93766937669376682</v>
      </c>
    </row>
    <row r="52" spans="2:8" x14ac:dyDescent="0.25">
      <c r="B52" s="15" t="s">
        <v>51</v>
      </c>
      <c r="C52" s="19" t="s">
        <v>52</v>
      </c>
      <c r="D52" s="11" t="s">
        <v>95</v>
      </c>
      <c r="E52" s="26">
        <v>8.0000000000000002E-3</v>
      </c>
      <c r="F52" s="7">
        <v>1</v>
      </c>
      <c r="G52" s="27">
        <f>E52</f>
        <v>8.0000000000000002E-3</v>
      </c>
    </row>
    <row r="53" spans="2:8" x14ac:dyDescent="0.25">
      <c r="B53" s="3"/>
      <c r="C53" s="3"/>
      <c r="D53" s="25"/>
      <c r="E53" s="25"/>
      <c r="F53" s="5">
        <f>SUM(F49:F52)</f>
        <v>4</v>
      </c>
      <c r="G53" s="3"/>
      <c r="H53" s="28">
        <f>((F49*G49)+(F50*G50)+(F51*G51)+(F52*G52))/F53</f>
        <v>0.69671544715447131</v>
      </c>
    </row>
    <row r="54" spans="2:8" x14ac:dyDescent="0.25">
      <c r="H54" s="29">
        <f>AVERAGE(H53,H47,H42,H35,H27,H14)</f>
        <v>0.39339721289598883</v>
      </c>
    </row>
    <row r="57" spans="2:8" x14ac:dyDescent="0.25">
      <c r="B57" s="17" t="s">
        <v>76</v>
      </c>
    </row>
    <row r="58" spans="2:8" x14ac:dyDescent="0.25">
      <c r="B58" s="17" t="s">
        <v>77</v>
      </c>
      <c r="C58" s="22">
        <f>H14</f>
        <v>0.3401285294876758</v>
      </c>
    </row>
    <row r="59" spans="2:8" x14ac:dyDescent="0.25">
      <c r="B59" s="17" t="s">
        <v>78</v>
      </c>
      <c r="C59" s="22">
        <f>H27</f>
        <v>0.42629497321974358</v>
      </c>
    </row>
    <row r="60" spans="2:8" x14ac:dyDescent="0.25">
      <c r="B60" s="17" t="s">
        <v>79</v>
      </c>
      <c r="C60" s="22">
        <f>H35</f>
        <v>1.3851851851851851E-2</v>
      </c>
    </row>
    <row r="61" spans="2:8" x14ac:dyDescent="0.25">
      <c r="B61" s="17" t="s">
        <v>80</v>
      </c>
      <c r="C61" s="22">
        <f>H42</f>
        <v>0.34147757051313893</v>
      </c>
    </row>
    <row r="62" spans="2:8" x14ac:dyDescent="0.25">
      <c r="B62" s="17" t="s">
        <v>81</v>
      </c>
      <c r="C62" s="22">
        <f>H47</f>
        <v>0.54191490514905138</v>
      </c>
    </row>
    <row r="63" spans="2:8" x14ac:dyDescent="0.25">
      <c r="B63" s="17" t="s">
        <v>82</v>
      </c>
      <c r="C63" s="22">
        <f>H53</f>
        <v>0.69671544715447131</v>
      </c>
    </row>
    <row r="64" spans="2:8" x14ac:dyDescent="0.25">
      <c r="D64" s="29">
        <f>AVERAGE(C58:C63)</f>
        <v>0.39339721289598883</v>
      </c>
    </row>
  </sheetData>
  <mergeCells count="11">
    <mergeCell ref="F4:F6"/>
    <mergeCell ref="F29:F30"/>
    <mergeCell ref="F32:F33"/>
    <mergeCell ref="F37:F38"/>
    <mergeCell ref="F39:F41"/>
    <mergeCell ref="F7:F10"/>
    <mergeCell ref="F11:F12"/>
    <mergeCell ref="F17:F20"/>
    <mergeCell ref="F21:F22"/>
    <mergeCell ref="F23:F24"/>
    <mergeCell ref="F25:F26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73763"/>
    <outlinePr summaryBelow="0" summaryRight="0"/>
  </sheetPr>
  <dimension ref="B1:H997"/>
  <sheetViews>
    <sheetView tabSelected="1" topLeftCell="A30" zoomScale="85" zoomScaleNormal="85" workbookViewId="0">
      <selection activeCell="J43" sqref="J43"/>
    </sheetView>
  </sheetViews>
  <sheetFormatPr defaultColWidth="12.6640625" defaultRowHeight="15" customHeight="1" x14ac:dyDescent="0.25"/>
  <cols>
    <col min="1" max="1" width="12.6640625" style="6"/>
    <col min="2" max="2" width="30.88671875" style="6" customWidth="1"/>
    <col min="3" max="3" width="37.21875" style="6" bestFit="1" customWidth="1"/>
    <col min="4" max="4" width="6.6640625" style="6" bestFit="1" customWidth="1"/>
    <col min="5" max="5" width="7.5546875" style="6" bestFit="1" customWidth="1"/>
    <col min="6" max="6" width="16.5546875" style="6" bestFit="1" customWidth="1"/>
    <col min="7" max="7" width="14.21875" style="6" bestFit="1" customWidth="1"/>
    <col min="8" max="8" width="10.21875" style="6" bestFit="1" customWidth="1"/>
    <col min="9" max="16384" width="12.6640625" style="6"/>
  </cols>
  <sheetData>
    <row r="1" spans="2:7" ht="15.75" customHeight="1" x14ac:dyDescent="0.25">
      <c r="B1" s="8"/>
    </row>
    <row r="2" spans="2:7" ht="32.25" customHeight="1" x14ac:dyDescent="0.25">
      <c r="B2" s="30" t="s">
        <v>0</v>
      </c>
      <c r="C2" s="30" t="s">
        <v>1</v>
      </c>
      <c r="D2" s="9" t="s">
        <v>84</v>
      </c>
      <c r="E2" s="30" t="s">
        <v>56</v>
      </c>
      <c r="F2" s="9" t="s">
        <v>85</v>
      </c>
      <c r="G2" s="9" t="s">
        <v>86</v>
      </c>
    </row>
    <row r="3" spans="2:7" ht="15.75" customHeight="1" x14ac:dyDescent="0.25">
      <c r="B3" s="31" t="s">
        <v>87</v>
      </c>
      <c r="C3" s="1"/>
      <c r="D3" s="1"/>
      <c r="E3" s="1"/>
      <c r="F3" s="1"/>
      <c r="G3" s="1"/>
    </row>
    <row r="4" spans="2:7" ht="15.75" customHeight="1" x14ac:dyDescent="0.25">
      <c r="B4" s="15" t="s">
        <v>36</v>
      </c>
      <c r="C4" s="18" t="s">
        <v>37</v>
      </c>
      <c r="D4" s="22">
        <v>3.5999999999999997E-2</v>
      </c>
      <c r="E4" s="36">
        <v>2</v>
      </c>
    </row>
    <row r="5" spans="2:7" ht="15.75" customHeight="1" x14ac:dyDescent="0.25">
      <c r="B5" s="15"/>
      <c r="C5" s="15" t="s">
        <v>38</v>
      </c>
      <c r="D5" s="22">
        <v>0.14599999999999999</v>
      </c>
      <c r="E5" s="36"/>
      <c r="F5" s="27">
        <f>AVERAGE(D4:D5)</f>
        <v>9.0999999999999998E-2</v>
      </c>
    </row>
    <row r="6" spans="2:7" ht="40.5" customHeight="1" x14ac:dyDescent="0.25">
      <c r="B6" s="15" t="s">
        <v>89</v>
      </c>
      <c r="C6" s="18" t="s">
        <v>72</v>
      </c>
      <c r="D6" s="22">
        <v>0.60697988741251252</v>
      </c>
      <c r="E6" s="36">
        <v>3</v>
      </c>
      <c r="F6" s="22"/>
    </row>
    <row r="7" spans="2:7" ht="36" customHeight="1" x14ac:dyDescent="0.25">
      <c r="B7" s="15"/>
      <c r="C7" s="18" t="s">
        <v>73</v>
      </c>
      <c r="D7" s="22">
        <v>0.32652213535916047</v>
      </c>
      <c r="E7" s="36"/>
      <c r="F7" s="22"/>
    </row>
    <row r="8" spans="2:7" ht="28.5" customHeight="1" x14ac:dyDescent="0.25">
      <c r="B8" s="15"/>
      <c r="C8" s="18" t="s">
        <v>74</v>
      </c>
      <c r="D8" s="22">
        <v>0.59188582979402216</v>
      </c>
      <c r="E8" s="36"/>
      <c r="F8" s="27">
        <f>AVERAGE(D6:D8)</f>
        <v>0.50846261752189836</v>
      </c>
    </row>
    <row r="9" spans="2:7" ht="15.75" customHeight="1" x14ac:dyDescent="0.25">
      <c r="B9" s="35"/>
      <c r="C9" s="35"/>
      <c r="D9" s="25"/>
      <c r="E9" s="3">
        <f>SUM(E4:E8)</f>
        <v>5</v>
      </c>
      <c r="F9" s="25"/>
      <c r="G9" s="39">
        <f>((E4*F5)+(E6*F8))/E9</f>
        <v>0.34147757051313904</v>
      </c>
    </row>
    <row r="10" spans="2:7" ht="15.75" customHeight="1" x14ac:dyDescent="0.25">
      <c r="B10" s="32" t="s">
        <v>88</v>
      </c>
      <c r="C10" s="34"/>
      <c r="D10" s="24"/>
      <c r="E10" s="1"/>
      <c r="F10" s="24"/>
      <c r="G10" s="1"/>
    </row>
    <row r="11" spans="2:7" ht="15.75" customHeight="1" x14ac:dyDescent="0.25">
      <c r="B11" s="15" t="s">
        <v>91</v>
      </c>
      <c r="C11" s="18" t="s">
        <v>11</v>
      </c>
      <c r="D11" s="22">
        <v>8.1351626016260156E-2</v>
      </c>
      <c r="E11" s="36">
        <v>2</v>
      </c>
      <c r="F11" s="22"/>
    </row>
    <row r="12" spans="2:7" ht="15.75" customHeight="1" x14ac:dyDescent="0.25">
      <c r="B12" s="15"/>
      <c r="C12" s="18" t="s">
        <v>12</v>
      </c>
      <c r="D12" s="22">
        <v>0.47099999999999997</v>
      </c>
      <c r="E12" s="36"/>
      <c r="F12" s="27">
        <f>AVERAGE(D11:D12)</f>
        <v>0.27617581300813004</v>
      </c>
      <c r="G12" s="14"/>
    </row>
    <row r="13" spans="2:7" ht="15.75" customHeight="1" x14ac:dyDescent="0.25">
      <c r="B13" s="15" t="s">
        <v>13</v>
      </c>
      <c r="C13" s="18" t="s">
        <v>14</v>
      </c>
      <c r="D13" s="22">
        <v>8.8999999999999996E-2</v>
      </c>
      <c r="E13" s="2">
        <v>1</v>
      </c>
      <c r="F13" s="27">
        <f>D13</f>
        <v>8.8999999999999996E-2</v>
      </c>
    </row>
    <row r="14" spans="2:7" ht="15.75" customHeight="1" x14ac:dyDescent="0.25">
      <c r="B14" s="15" t="s">
        <v>16</v>
      </c>
      <c r="C14" s="15" t="s">
        <v>16</v>
      </c>
      <c r="D14" s="22">
        <v>0.186</v>
      </c>
      <c r="E14" s="2">
        <v>1</v>
      </c>
      <c r="F14" s="27">
        <f>D14</f>
        <v>0.186</v>
      </c>
    </row>
    <row r="15" spans="2:7" ht="15.75" customHeight="1" x14ac:dyDescent="0.25">
      <c r="B15" s="15" t="s">
        <v>92</v>
      </c>
      <c r="C15" s="15" t="s">
        <v>18</v>
      </c>
      <c r="D15" s="22">
        <v>0.57804878048780495</v>
      </c>
      <c r="E15" s="36">
        <v>4</v>
      </c>
      <c r="F15" s="27"/>
    </row>
    <row r="16" spans="2:7" ht="15.75" customHeight="1" x14ac:dyDescent="0.25">
      <c r="B16" s="15"/>
      <c r="C16" s="15" t="s">
        <v>19</v>
      </c>
      <c r="D16" s="22">
        <v>0.40329497587627683</v>
      </c>
      <c r="E16" s="36"/>
      <c r="F16" s="27"/>
    </row>
    <row r="17" spans="2:7" ht="15.75" customHeight="1" x14ac:dyDescent="0.25">
      <c r="B17" s="15"/>
      <c r="C17" s="15" t="s">
        <v>20</v>
      </c>
      <c r="D17" s="22">
        <v>0.79766206392222605</v>
      </c>
      <c r="E17" s="36"/>
      <c r="F17" s="27"/>
    </row>
    <row r="18" spans="2:7" ht="15.75" customHeight="1" x14ac:dyDescent="0.25">
      <c r="B18" s="15"/>
      <c r="C18" s="15" t="s">
        <v>21</v>
      </c>
      <c r="D18" s="22">
        <v>0.58786571539184829</v>
      </c>
      <c r="E18" s="36"/>
      <c r="F18" s="27">
        <f>AVERAGE(D15:D18)</f>
        <v>0.59171788391953906</v>
      </c>
      <c r="G18" s="14"/>
    </row>
    <row r="19" spans="2:7" ht="15.75" customHeight="1" x14ac:dyDescent="0.25">
      <c r="B19" s="15" t="s">
        <v>22</v>
      </c>
      <c r="C19" s="15" t="s">
        <v>64</v>
      </c>
      <c r="D19" s="22">
        <v>0.36499999999999999</v>
      </c>
      <c r="E19" s="36">
        <v>2</v>
      </c>
      <c r="F19" s="27"/>
    </row>
    <row r="20" spans="2:7" ht="15.75" customHeight="1" x14ac:dyDescent="0.25">
      <c r="B20" s="15"/>
      <c r="C20" s="15" t="s">
        <v>23</v>
      </c>
      <c r="D20" s="22">
        <v>0.95899999999999996</v>
      </c>
      <c r="E20" s="36"/>
      <c r="F20" s="27">
        <f>AVERAGE(D19:D20)</f>
        <v>0.66199999999999992</v>
      </c>
    </row>
    <row r="21" spans="2:7" ht="15.75" customHeight="1" x14ac:dyDescent="0.25">
      <c r="B21" s="15" t="s">
        <v>24</v>
      </c>
      <c r="C21" s="15" t="s">
        <v>66</v>
      </c>
      <c r="D21" s="22">
        <v>0.27272005320785814</v>
      </c>
      <c r="E21" s="36">
        <v>2</v>
      </c>
      <c r="F21" s="27"/>
    </row>
    <row r="22" spans="2:7" ht="15.75" customHeight="1" x14ac:dyDescent="0.25">
      <c r="B22" s="15"/>
      <c r="C22" s="15" t="s">
        <v>25</v>
      </c>
      <c r="D22" s="22">
        <v>0.21099999999999999</v>
      </c>
      <c r="E22" s="36"/>
      <c r="F22" s="27">
        <f>AVERAGE(D21:D22)</f>
        <v>0.24186002660392908</v>
      </c>
    </row>
    <row r="23" spans="2:7" ht="15.75" customHeight="1" x14ac:dyDescent="0.25">
      <c r="B23" s="15" t="s">
        <v>26</v>
      </c>
      <c r="C23" s="15" t="s">
        <v>67</v>
      </c>
      <c r="D23" s="22">
        <v>3.6653116531165313E-2</v>
      </c>
      <c r="E23" s="36">
        <v>2</v>
      </c>
      <c r="F23" s="27"/>
    </row>
    <row r="24" spans="2:7" ht="15.75" customHeight="1" x14ac:dyDescent="0.25">
      <c r="B24" s="15"/>
      <c r="C24" s="15" t="s">
        <v>27</v>
      </c>
      <c r="D24" s="22">
        <v>0.29199999999999998</v>
      </c>
      <c r="E24" s="36"/>
      <c r="F24" s="27">
        <f>AVERAGE(D23:D24)</f>
        <v>0.16432655826558265</v>
      </c>
    </row>
    <row r="25" spans="2:7" ht="15.75" customHeight="1" x14ac:dyDescent="0.25">
      <c r="B25" s="15" t="s">
        <v>28</v>
      </c>
      <c r="C25" s="15" t="s">
        <v>29</v>
      </c>
      <c r="D25" s="22">
        <v>0</v>
      </c>
      <c r="E25" s="36">
        <v>2</v>
      </c>
      <c r="F25" s="27"/>
    </row>
    <row r="26" spans="2:7" ht="15.75" customHeight="1" x14ac:dyDescent="0.25">
      <c r="B26" s="15"/>
      <c r="C26" s="15" t="s">
        <v>69</v>
      </c>
      <c r="D26" s="22">
        <v>5.6000000000000001E-2</v>
      </c>
      <c r="E26" s="36"/>
      <c r="F26" s="27">
        <f>AVERAGE(D25:D26)</f>
        <v>2.8000000000000001E-2</v>
      </c>
    </row>
    <row r="27" spans="2:7" ht="15.75" customHeight="1" x14ac:dyDescent="0.25">
      <c r="B27" s="15" t="s">
        <v>70</v>
      </c>
      <c r="C27" s="15" t="s">
        <v>30</v>
      </c>
      <c r="D27" s="22">
        <v>0</v>
      </c>
      <c r="E27" s="2">
        <v>1</v>
      </c>
      <c r="F27" s="27">
        <f>D27</f>
        <v>0</v>
      </c>
    </row>
    <row r="28" spans="2:7" ht="15.75" customHeight="1" x14ac:dyDescent="0.25">
      <c r="B28" s="15" t="s">
        <v>93</v>
      </c>
      <c r="C28" s="15" t="s">
        <v>31</v>
      </c>
      <c r="D28" s="22">
        <v>1.1111111111111112E-2</v>
      </c>
      <c r="E28" s="36">
        <v>2</v>
      </c>
      <c r="F28" s="27"/>
    </row>
    <row r="29" spans="2:7" ht="15.75" customHeight="1" x14ac:dyDescent="0.25">
      <c r="B29" s="15"/>
      <c r="C29" s="15" t="s">
        <v>32</v>
      </c>
      <c r="D29" s="22">
        <v>1.6E-2</v>
      </c>
      <c r="E29" s="36"/>
      <c r="F29" s="27">
        <f>AVERAGE(D28:D29)</f>
        <v>1.3555555555555557E-2</v>
      </c>
    </row>
    <row r="30" spans="2:7" ht="15.75" customHeight="1" x14ac:dyDescent="0.25">
      <c r="B30" s="15" t="s">
        <v>33</v>
      </c>
      <c r="C30" s="15" t="s">
        <v>34</v>
      </c>
      <c r="D30" s="22">
        <v>0</v>
      </c>
      <c r="E30" s="2">
        <v>1</v>
      </c>
      <c r="F30" s="27">
        <f>D30</f>
        <v>0</v>
      </c>
      <c r="G30" s="33"/>
    </row>
    <row r="31" spans="2:7" ht="15.75" customHeight="1" x14ac:dyDescent="0.25">
      <c r="B31" s="35"/>
      <c r="C31" s="35"/>
      <c r="D31" s="25"/>
      <c r="E31" s="3">
        <f>SUM(E11:E30)</f>
        <v>20</v>
      </c>
      <c r="F31" s="25"/>
      <c r="G31" s="39">
        <f>((E11*F12)+(E13*F13)+(E14*F14)+(E15*F18)+(E19*F20)+(E21*F22)+(E23*F24)+(E25*F26)+(E27*F27)+(E28*F29)+(E30*F30))/E31</f>
        <v>0.27068537212722754</v>
      </c>
    </row>
    <row r="32" spans="2:7" ht="15.75" customHeight="1" x14ac:dyDescent="0.25">
      <c r="B32" s="32" t="s">
        <v>90</v>
      </c>
      <c r="C32" s="34"/>
      <c r="D32" s="24"/>
      <c r="E32" s="1"/>
      <c r="F32" s="24"/>
      <c r="G32" s="1"/>
    </row>
    <row r="33" spans="2:8" ht="15.75" customHeight="1" x14ac:dyDescent="0.25">
      <c r="B33" s="15" t="s">
        <v>3</v>
      </c>
      <c r="C33" s="18" t="s">
        <v>4</v>
      </c>
      <c r="D33" s="22">
        <v>0.66600000000000004</v>
      </c>
      <c r="E33" s="36">
        <v>3</v>
      </c>
      <c r="F33" s="27"/>
    </row>
    <row r="34" spans="2:8" ht="15.75" customHeight="1" x14ac:dyDescent="0.25">
      <c r="B34" s="15"/>
      <c r="C34" s="18" t="s">
        <v>5</v>
      </c>
      <c r="D34" s="22">
        <v>0.36276293715318103</v>
      </c>
      <c r="E34" s="36"/>
      <c r="F34" s="27"/>
    </row>
    <row r="35" spans="2:8" ht="15.75" customHeight="1" x14ac:dyDescent="0.25">
      <c r="B35" s="15"/>
      <c r="C35" s="18" t="s">
        <v>6</v>
      </c>
      <c r="D35" s="22">
        <v>3.4552845528455285E-2</v>
      </c>
      <c r="E35" s="36"/>
      <c r="F35" s="27">
        <f>AVERAGE(D33:D35)</f>
        <v>0.35443859422721213</v>
      </c>
    </row>
    <row r="36" spans="2:8" ht="30" customHeight="1" x14ac:dyDescent="0.25">
      <c r="B36" s="15" t="s">
        <v>94</v>
      </c>
      <c r="C36" s="18" t="s">
        <v>60</v>
      </c>
      <c r="D36" s="22">
        <v>2.4E-2</v>
      </c>
      <c r="E36" s="36">
        <v>4</v>
      </c>
      <c r="F36" s="27"/>
    </row>
    <row r="37" spans="2:8" ht="32.25" customHeight="1" x14ac:dyDescent="0.25">
      <c r="B37" s="15"/>
      <c r="C37" s="18" t="s">
        <v>61</v>
      </c>
      <c r="D37" s="22">
        <v>3.8617886178861791E-2</v>
      </c>
      <c r="E37" s="36"/>
      <c r="F37" s="27"/>
    </row>
    <row r="38" spans="2:8" ht="15.75" customHeight="1" x14ac:dyDescent="0.25">
      <c r="B38" s="15"/>
      <c r="C38" s="18" t="s">
        <v>8</v>
      </c>
      <c r="D38" s="22">
        <v>0.80400000000000005</v>
      </c>
      <c r="E38" s="36"/>
      <c r="F38" s="27"/>
    </row>
    <row r="39" spans="2:8" ht="15.75" customHeight="1" x14ac:dyDescent="0.25">
      <c r="B39" s="15"/>
      <c r="C39" s="18" t="s">
        <v>9</v>
      </c>
      <c r="D39" s="22">
        <v>0.83</v>
      </c>
      <c r="E39" s="36"/>
      <c r="F39" s="27">
        <f>AVERAGE(D36:D39)</f>
        <v>0.42415447154471542</v>
      </c>
    </row>
    <row r="40" spans="2:8" ht="15.75" customHeight="1" x14ac:dyDescent="0.25">
      <c r="B40" s="15" t="s">
        <v>41</v>
      </c>
      <c r="C40" s="15" t="s">
        <v>42</v>
      </c>
      <c r="D40" s="22">
        <v>0.24299999999999999</v>
      </c>
      <c r="E40" s="2">
        <v>1</v>
      </c>
      <c r="F40" s="27">
        <f t="shared" ref="F40:F46" si="0">D40</f>
        <v>0.24299999999999999</v>
      </c>
    </row>
    <row r="41" spans="2:8" ht="15.75" customHeight="1" x14ac:dyDescent="0.25">
      <c r="B41" s="15" t="s">
        <v>43</v>
      </c>
      <c r="C41" s="15" t="s">
        <v>44</v>
      </c>
      <c r="D41" s="22">
        <v>0.51200000000000001</v>
      </c>
      <c r="E41" s="2">
        <v>1</v>
      </c>
      <c r="F41" s="27">
        <f t="shared" si="0"/>
        <v>0.51200000000000001</v>
      </c>
    </row>
    <row r="42" spans="2:8" ht="15.75" customHeight="1" x14ac:dyDescent="0.25">
      <c r="B42" s="15" t="s">
        <v>75</v>
      </c>
      <c r="C42" s="15" t="s">
        <v>75</v>
      </c>
      <c r="D42" s="22">
        <v>0.87074471544715415</v>
      </c>
      <c r="E42" s="2">
        <v>1</v>
      </c>
      <c r="F42" s="27">
        <f t="shared" si="0"/>
        <v>0.87074471544715415</v>
      </c>
    </row>
    <row r="43" spans="2:8" ht="15.75" customHeight="1" x14ac:dyDescent="0.25">
      <c r="B43" s="15" t="s">
        <v>46</v>
      </c>
      <c r="C43" s="15" t="s">
        <v>47</v>
      </c>
      <c r="D43" s="22">
        <v>0.86341463414634045</v>
      </c>
      <c r="E43" s="2">
        <v>1</v>
      </c>
      <c r="F43" s="27">
        <f t="shared" si="0"/>
        <v>0.86341463414634045</v>
      </c>
    </row>
    <row r="44" spans="2:8" ht="15.75" customHeight="1" x14ac:dyDescent="0.25">
      <c r="B44" s="15" t="s">
        <v>48</v>
      </c>
      <c r="C44" s="15" t="s">
        <v>49</v>
      </c>
      <c r="D44" s="22">
        <v>0.97777777777777775</v>
      </c>
      <c r="E44" s="2">
        <v>1</v>
      </c>
      <c r="F44" s="27">
        <f t="shared" si="0"/>
        <v>0.97777777777777775</v>
      </c>
    </row>
    <row r="45" spans="2:8" ht="15.75" customHeight="1" x14ac:dyDescent="0.25">
      <c r="B45" s="18" t="s">
        <v>50</v>
      </c>
      <c r="C45" s="18" t="s">
        <v>50</v>
      </c>
      <c r="D45" s="22">
        <v>0.93766937669376682</v>
      </c>
      <c r="E45" s="2">
        <v>1</v>
      </c>
      <c r="F45" s="27">
        <f t="shared" si="0"/>
        <v>0.93766937669376682</v>
      </c>
    </row>
    <row r="46" spans="2:8" ht="15.75" customHeight="1" x14ac:dyDescent="0.25">
      <c r="B46" s="15" t="s">
        <v>51</v>
      </c>
      <c r="C46" s="15" t="s">
        <v>52</v>
      </c>
      <c r="D46" s="22">
        <v>8.0000000000000002E-3</v>
      </c>
      <c r="E46" s="2">
        <v>1</v>
      </c>
      <c r="F46" s="27">
        <f t="shared" si="0"/>
        <v>8.0000000000000002E-3</v>
      </c>
      <c r="H46" s="6" t="s">
        <v>96</v>
      </c>
    </row>
    <row r="47" spans="2:8" ht="15.75" customHeight="1" x14ac:dyDescent="0.25">
      <c r="B47" s="3"/>
      <c r="C47" s="3"/>
      <c r="D47" s="3"/>
      <c r="E47" s="3">
        <f>SUM(E33:E46)</f>
        <v>14</v>
      </c>
      <c r="F47" s="3"/>
      <c r="G47" s="39">
        <f>((E33*F35)+(E36*F39)+(E40*F40)+(E41*F41)+(E42*F42)+(E43*F43)+(E44*F44)+(E45*F45)+(E46*F46))/E47</f>
        <v>0.5123242980661098</v>
      </c>
      <c r="H47" s="22">
        <f>1-G47</f>
        <v>0.4876757019338902</v>
      </c>
    </row>
    <row r="48" spans="2:8" ht="15.75" customHeight="1" x14ac:dyDescent="0.25"/>
    <row r="49" spans="2:4" ht="15.75" customHeight="1" x14ac:dyDescent="0.25"/>
    <row r="50" spans="2:4" ht="15.75" customHeight="1" x14ac:dyDescent="0.25"/>
    <row r="51" spans="2:4" ht="15.75" customHeight="1" x14ac:dyDescent="0.25"/>
    <row r="52" spans="2:4" ht="15.75" customHeight="1" x14ac:dyDescent="0.25">
      <c r="B52" s="6" t="s">
        <v>83</v>
      </c>
    </row>
    <row r="53" spans="2:4" ht="15.75" customHeight="1" x14ac:dyDescent="0.25">
      <c r="B53" s="6" t="s">
        <v>87</v>
      </c>
      <c r="C53" s="22">
        <f>G9</f>
        <v>0.34147757051313904</v>
      </c>
    </row>
    <row r="54" spans="2:4" ht="15.75" customHeight="1" x14ac:dyDescent="0.25">
      <c r="B54" s="6" t="s">
        <v>88</v>
      </c>
      <c r="C54" s="22">
        <f>G31</f>
        <v>0.27068537212722754</v>
      </c>
    </row>
    <row r="55" spans="2:4" ht="15.75" customHeight="1" x14ac:dyDescent="0.25">
      <c r="B55" s="6" t="s">
        <v>90</v>
      </c>
      <c r="C55" s="22">
        <f>H47</f>
        <v>0.4876757019338902</v>
      </c>
    </row>
    <row r="56" spans="2:4" ht="15.75" customHeight="1" x14ac:dyDescent="0.25">
      <c r="D56" s="33">
        <f>(C53-C55)*C54</f>
        <v>-3.9573695607931343E-2</v>
      </c>
    </row>
    <row r="57" spans="2:4" ht="15.75" customHeight="1" x14ac:dyDescent="0.25"/>
    <row r="58" spans="2:4" ht="15.75" customHeight="1" x14ac:dyDescent="0.25"/>
    <row r="59" spans="2:4" ht="15.75" customHeight="1" x14ac:dyDescent="0.25"/>
    <row r="60" spans="2:4" ht="15.75" customHeight="1" x14ac:dyDescent="0.25"/>
    <row r="61" spans="2:4" ht="15.75" customHeight="1" x14ac:dyDescent="0.25"/>
    <row r="62" spans="2:4" ht="15.75" customHeight="1" x14ac:dyDescent="0.25"/>
    <row r="63" spans="2:4" ht="15.75" customHeight="1" x14ac:dyDescent="0.25"/>
    <row r="64" spans="2: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</sheetData>
  <mergeCells count="11">
    <mergeCell ref="E33:E35"/>
    <mergeCell ref="E36:E39"/>
    <mergeCell ref="E4:E5"/>
    <mergeCell ref="E6:E8"/>
    <mergeCell ref="E11:E12"/>
    <mergeCell ref="E15:E18"/>
    <mergeCell ref="E19:E20"/>
    <mergeCell ref="E21:E22"/>
    <mergeCell ref="E23:E24"/>
    <mergeCell ref="E25:E26"/>
    <mergeCell ref="E28:E29"/>
  </mergeCells>
  <pageMargins left="0.511811024" right="0.511811024" top="0.78740157499999996" bottom="0.78740157499999996" header="0" footer="0"/>
  <pageSetup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fc90d01-e02c-4052-924b-cee46ca34dbe">
      <Terms xmlns="http://schemas.microsoft.com/office/infopath/2007/PartnerControls"/>
    </lcf76f155ced4ddcb4097134ff3c332f>
    <TaxCatchAll xmlns="5171f0a3-1320-4216-8658-78482218ef3c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DB074FDA90E8B44AEFC7D2E643BCA83" ma:contentTypeVersion="16" ma:contentTypeDescription="Crie um novo documento." ma:contentTypeScope="" ma:versionID="477a9c0270b3d0805c6152474a61cab9">
  <xsd:schema xmlns:xsd="http://www.w3.org/2001/XMLSchema" xmlns:xs="http://www.w3.org/2001/XMLSchema" xmlns:p="http://schemas.microsoft.com/office/2006/metadata/properties" xmlns:ns2="6fc90d01-e02c-4052-924b-cee46ca34dbe" xmlns:ns3="5171f0a3-1320-4216-8658-78482218ef3c" targetNamespace="http://schemas.microsoft.com/office/2006/metadata/properties" ma:root="true" ma:fieldsID="42e8500bbf5a689a80081bb7e55084e3" ns2:_="" ns3:_="">
    <xsd:import namespace="6fc90d01-e02c-4052-924b-cee46ca34dbe"/>
    <xsd:import namespace="5171f0a3-1320-4216-8658-78482218ef3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c90d01-e02c-4052-924b-cee46ca34d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bce482b6-cd83-4044-a9ba-587162e7af8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71f0a3-1320-4216-8658-78482218ef3c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6d8f3d9e-73d2-40f0-8e8d-8d8bba259596}" ma:internalName="TaxCatchAll" ma:showField="CatchAllData" ma:web="5171f0a3-1320-4216-8658-78482218ef3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FA2F989-C187-4908-B373-2B58FE9DE41C}">
  <ds:schemaRefs>
    <ds:schemaRef ds:uri="http://schemas.microsoft.com/office/2006/metadata/properties"/>
    <ds:schemaRef ds:uri="http://schemas.microsoft.com/office/infopath/2007/PartnerControls"/>
    <ds:schemaRef ds:uri="6fc90d01-e02c-4052-924b-cee46ca34dbe"/>
    <ds:schemaRef ds:uri="5171f0a3-1320-4216-8658-78482218ef3c"/>
  </ds:schemaRefs>
</ds:datastoreItem>
</file>

<file path=customXml/itemProps2.xml><?xml version="1.0" encoding="utf-8"?>
<ds:datastoreItem xmlns:ds="http://schemas.openxmlformats.org/officeDocument/2006/customXml" ds:itemID="{2211A7FC-5811-4EC9-B95F-DD60C2F12623}"/>
</file>

<file path=customXml/itemProps3.xml><?xml version="1.0" encoding="utf-8"?>
<ds:datastoreItem xmlns:ds="http://schemas.openxmlformats.org/officeDocument/2006/customXml" ds:itemID="{63F53E4B-5C9F-4FBF-88CC-F9E4E9E1FB5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LVI-SF</vt:lpstr>
      <vt:lpstr>LVI-IPCC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Hebert Lucena</dc:creator>
  <cp:keywords/>
  <dc:description/>
  <cp:lastModifiedBy>João Chaib</cp:lastModifiedBy>
  <cp:revision/>
  <dcterms:created xsi:type="dcterms:W3CDTF">2024-04-25T04:22:17Z</dcterms:created>
  <dcterms:modified xsi:type="dcterms:W3CDTF">2026-01-13T18:55:00Z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0x0101002DB074FDA90E8B44AEFC7D2E643BCA83</vt:lpwstr>
  </property>
  <property fmtid="{D5CDD505-2E9C-101B-9397-08002B2CF9AE}" pid="3" name="MediaServiceImageTags">
    <vt:lpwstr/>
  </property>
</Properties>
</file>